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2" activeTab="0"/>
  </bookViews>
  <sheets>
    <sheet name="Questions only" sheetId="1" r:id="rId1"/>
    <sheet name="Answers" sheetId="2" r:id="rId2"/>
    <sheet name="Sheet3" sheetId="3" r:id="rId3"/>
  </sheets>
  <definedNames>
    <definedName name="_xlnm.Print_Area" localSheetId="0">'Questions only'!$A$1:$I$152</definedName>
    <definedName name="solver_adj" localSheetId="0" hidden="1">'Questions only'!$E$114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'Questions only'!#REF!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2500</definedName>
  </definedNames>
  <calcPr fullCalcOnLoad="1"/>
</workbook>
</file>

<file path=xl/sharedStrings.xml><?xml version="1.0" encoding="utf-8"?>
<sst xmlns="http://schemas.openxmlformats.org/spreadsheetml/2006/main" count="213" uniqueCount="95">
  <si>
    <t>n=45 * 12</t>
  </si>
  <si>
    <t>1500 (F/P, i, 6) = 2500    (F/P,i,6) = 2500/1500 = 1.6667</t>
  </si>
  <si>
    <t>i = 8%  + (1.6667 - 1.5869 / 1.6771 - 1.5869)*1% = 8.88%</t>
  </si>
  <si>
    <t>a.) Find the amount of the monthly payment.</t>
  </si>
  <si>
    <t>Use FV function</t>
  </si>
  <si>
    <t>(P/G, 0.08 ,9) = 21.808</t>
  </si>
  <si>
    <t>P = $1,090.40</t>
  </si>
  <si>
    <t xml:space="preserve">You are beginning to plan for retirement and have decided you want to have  </t>
  </si>
  <si>
    <t>$1,000,000 in 45 years.  How much must you deposit into a fund every month,</t>
  </si>
  <si>
    <t xml:space="preserve">beginning one month from now, in order to build up to this desired amount, </t>
  </si>
  <si>
    <t>Periods</t>
  </si>
  <si>
    <t>Interest</t>
  </si>
  <si>
    <t>Payment</t>
  </si>
  <si>
    <t>making a payment cash out</t>
  </si>
  <si>
    <t>Number is negative, because you are</t>
  </si>
  <si>
    <t xml:space="preserve">In question #1, if you wait 15 years, so that there are only 30 years of deposits, </t>
  </si>
  <si>
    <t>how much will you need to deposit?</t>
  </si>
  <si>
    <t xml:space="preserve">Interest </t>
  </si>
  <si>
    <t>n=30x12</t>
  </si>
  <si>
    <t>i=0.12/12</t>
  </si>
  <si>
    <t>I=0.12/12</t>
  </si>
  <si>
    <t>use PMT function  =PMT(.01, 360,0,1000000)</t>
  </si>
  <si>
    <t>use PMT function  =PMT(.01, 540,0,1000000)</t>
  </si>
  <si>
    <t xml:space="preserve"> If the interest rate in the original problem is 6% per annum compounded monthly, </t>
  </si>
  <si>
    <t>how much will you need to deposit each month?</t>
  </si>
  <si>
    <t>I=0.06/12</t>
  </si>
  <si>
    <t>use PMT function  =PMT(.005, 360,0,1000000)</t>
  </si>
  <si>
    <t>n=45x12</t>
  </si>
  <si>
    <t xml:space="preserve">A fund earns 7% per year.  If you deposit $200 into this fund on January 1, 1997, </t>
  </si>
  <si>
    <t xml:space="preserve"> how much will the fund contain on January 1, 2008?</t>
  </si>
  <si>
    <t>n= 11</t>
  </si>
  <si>
    <t>n= 7%</t>
  </si>
  <si>
    <t>Future Value</t>
  </si>
  <si>
    <t>Present Value</t>
  </si>
  <si>
    <t>Negative = Cash Out</t>
  </si>
  <si>
    <t>use FV function  =FV(.07, 11,-200,0)</t>
  </si>
  <si>
    <t>n= 7</t>
  </si>
  <si>
    <t>use PMT function  =PMT(.07, 7,1,420.97)</t>
  </si>
  <si>
    <t xml:space="preserve">c.) Instead of b.), how much could you take out of this fund each January 1, </t>
  </si>
  <si>
    <t>on January 1, 2008</t>
  </si>
  <si>
    <t>Year 1997 to Year 2008 = 11 years</t>
  </si>
  <si>
    <t>Use "1" for payment at beginning of each year</t>
  </si>
  <si>
    <t xml:space="preserve"> on January 1, 2008</t>
  </si>
  <si>
    <t># of payments to January 1, 2019</t>
  </si>
  <si>
    <t xml:space="preserve">d.) How much could you take out of this fund each January 1, </t>
  </si>
  <si>
    <t>Balance</t>
  </si>
  <si>
    <t>years to January 1, 2011</t>
  </si>
  <si>
    <t>use FV function  =FV(.07, 3,-420.97,0)</t>
  </si>
  <si>
    <t xml:space="preserve"> on January 1, 2011</t>
  </si>
  <si>
    <t>PMT #1</t>
  </si>
  <si>
    <t>PMT #2</t>
  </si>
  <si>
    <t>use PMT function  =PMT(.07, 8,0,551.81)</t>
  </si>
  <si>
    <t>n= forever</t>
  </si>
  <si>
    <t>infinity</t>
  </si>
  <si>
    <t># of payments</t>
  </si>
  <si>
    <t>= - 420.97 x 0.07</t>
  </si>
  <si>
    <t>PMT #3</t>
  </si>
  <si>
    <t>..</t>
  </si>
  <si>
    <t>ESM-450 Class #2 Economics Problems</t>
  </si>
  <si>
    <t>Table of Payments for Different Scenarios:</t>
  </si>
  <si>
    <t>Rev. 9/01</t>
  </si>
  <si>
    <t>b.) How much could you take out of this fund each January 1, beginning January 1,</t>
  </si>
  <si>
    <t xml:space="preserve"> 2008, if you want to exhaust the fund with the last withdrawal on January 1, 2016?</t>
  </si>
  <si>
    <t>January 1, 2019?</t>
  </si>
  <si>
    <t>beginning January 1, 2012, if you want to exhaust the fund with the last withdrawal on</t>
  </si>
  <si>
    <t xml:space="preserve"> of return were 8%?</t>
  </si>
  <si>
    <t>Would you rather have $1,500 now or $2,500 in 6 years, if your required rate</t>
  </si>
  <si>
    <t>In question #5, for what rate of return would the two alternatives be equally attractive?</t>
  </si>
  <si>
    <t>Answer =</t>
  </si>
  <si>
    <t>1500 (F/P, 8%, 6) = 1500*1.5869 = $2,380.35</t>
  </si>
  <si>
    <t>$2,500 in 6 years is higher amount</t>
  </si>
  <si>
    <t>A=B</t>
  </si>
  <si>
    <t>@ 8%</t>
  </si>
  <si>
    <t>@ 9%</t>
  </si>
  <si>
    <t xml:space="preserve">(F/P,8%,6) = 1.5869 </t>
  </si>
  <si>
    <t>(F/P,9%,6) = 1.6772</t>
  </si>
  <si>
    <t xml:space="preserve">You take out an $8,000 loan, which you agree to repay with equal monthly payments </t>
  </si>
  <si>
    <t xml:space="preserve"> over the next 3 years; the interest rate is 18% per annum compounded monthly.</t>
  </si>
  <si>
    <t xml:space="preserve"> use PMT formula</t>
  </si>
  <si>
    <t>use RATE (6,0,-1500,-2500,0)</t>
  </si>
  <si>
    <t>Excel formula</t>
  </si>
  <si>
    <t xml:space="preserve">b. After you make the 15th payment, you suddenly inherit a large sum of money and </t>
  </si>
  <si>
    <t>single payment?</t>
  </si>
  <si>
    <t>consider paying off the balance of the loan.  What would be a fair amount for this</t>
  </si>
  <si>
    <t>n = 3 x 12</t>
  </si>
  <si>
    <t>I = .18/12</t>
  </si>
  <si>
    <t>I = 0.18/12</t>
  </si>
  <si>
    <t xml:space="preserve">Future Value </t>
  </si>
  <si>
    <t xml:space="preserve">What is the present worth of $0 one year from now, $50 two years from now, $100 </t>
  </si>
  <si>
    <t xml:space="preserve"> three years from now, and so forth, up to $400 nine years from now, if i = 8%?</t>
  </si>
  <si>
    <t>Year</t>
  </si>
  <si>
    <t xml:space="preserve"> use NPV function</t>
  </si>
  <si>
    <t xml:space="preserve"> if the fund earns 1% per month (that is, 12% per year, compounded monthly)?</t>
  </si>
  <si>
    <t>beginning January 1, 2009, if you want to continue such withdrawals forever?</t>
  </si>
  <si>
    <t>See table below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</si>
</sst>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40">
    <font>
      <sz val="10"/>
      <name val="Arial"/>
      <family val="0"/>
    </font>
    <font>
      <sz val="14"/>
      <name val="Arial"/>
      <family val="2"/>
    </font>
    <font>
      <sz val="14"/>
      <color indexed="10"/>
      <name val="Arial"/>
      <family val="2"/>
    </font>
    <font>
      <u val="single"/>
      <sz val="14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44" fontId="1" fillId="0" borderId="0" xfId="44" applyFont="1" applyAlignment="1">
      <alignment/>
    </xf>
    <xf numFmtId="8" fontId="2" fillId="0" borderId="0" xfId="0" applyNumberFormat="1" applyFont="1" applyAlignment="1">
      <alignment/>
    </xf>
    <xf numFmtId="8" fontId="1" fillId="0" borderId="0" xfId="44" applyNumberFormat="1" applyFont="1" applyAlignment="1">
      <alignment/>
    </xf>
    <xf numFmtId="0" fontId="1" fillId="0" borderId="0" xfId="0" applyFont="1" applyAlignment="1">
      <alignment horizontal="center"/>
    </xf>
    <xf numFmtId="16" fontId="1" fillId="0" borderId="0" xfId="0" applyNumberFormat="1" applyFont="1" applyAlignment="1">
      <alignment horizontal="center"/>
    </xf>
    <xf numFmtId="44" fontId="2" fillId="0" borderId="0" xfId="44" applyFont="1" applyAlignment="1">
      <alignment/>
    </xf>
    <xf numFmtId="0" fontId="3" fillId="0" borderId="0" xfId="0" applyFont="1" applyAlignment="1">
      <alignment horizontal="center"/>
    </xf>
    <xf numFmtId="8" fontId="1" fillId="0" borderId="0" xfId="0" applyNumberFormat="1" applyFont="1" applyAlignment="1" quotePrefix="1">
      <alignment horizontal="center"/>
    </xf>
    <xf numFmtId="8" fontId="3" fillId="0" borderId="0" xfId="0" applyNumberFormat="1" applyFont="1" applyAlignment="1">
      <alignment/>
    </xf>
    <xf numFmtId="0" fontId="1" fillId="0" borderId="0" xfId="0" applyFont="1" applyAlignment="1" quotePrefix="1">
      <alignment horizontal="center"/>
    </xf>
    <xf numFmtId="10" fontId="1" fillId="0" borderId="10" xfId="57" applyNumberFormat="1" applyFont="1" applyBorder="1" applyAlignment="1">
      <alignment/>
    </xf>
    <xf numFmtId="167" fontId="1" fillId="0" borderId="0" xfId="44" applyNumberFormat="1" applyFont="1" applyAlignment="1">
      <alignment/>
    </xf>
    <xf numFmtId="9" fontId="1" fillId="0" borderId="0" xfId="57" applyFont="1" applyAlignment="1">
      <alignment horizontal="center"/>
    </xf>
    <xf numFmtId="0" fontId="1" fillId="0" borderId="0" xfId="0" applyFont="1" applyAlignment="1" quotePrefix="1">
      <alignment horizontal="right"/>
    </xf>
    <xf numFmtId="8" fontId="1" fillId="0" borderId="10" xfId="0" applyNumberFormat="1" applyFont="1" applyBorder="1" applyAlignment="1">
      <alignment/>
    </xf>
    <xf numFmtId="167" fontId="1" fillId="0" borderId="0" xfId="44" applyNumberFormat="1" applyFont="1" applyAlignment="1">
      <alignment horizontal="center"/>
    </xf>
    <xf numFmtId="44" fontId="1" fillId="0" borderId="0" xfId="44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8" fontId="0" fillId="0" borderId="0" xfId="0" applyNumberFormat="1" applyFont="1" applyAlignment="1">
      <alignment/>
    </xf>
    <xf numFmtId="44" fontId="0" fillId="0" borderId="0" xfId="44" applyFont="1" applyAlignment="1">
      <alignment/>
    </xf>
    <xf numFmtId="8" fontId="4" fillId="0" borderId="0" xfId="0" applyNumberFormat="1" applyFont="1" applyAlignment="1">
      <alignment/>
    </xf>
    <xf numFmtId="8" fontId="0" fillId="0" borderId="0" xfId="44" applyNumberFormat="1" applyFont="1" applyAlignment="1">
      <alignment/>
    </xf>
    <xf numFmtId="0" fontId="0" fillId="0" borderId="0" xfId="0" applyFont="1" applyAlignment="1">
      <alignment horizontal="center"/>
    </xf>
    <xf numFmtId="8" fontId="5" fillId="0" borderId="0" xfId="0" applyNumberFormat="1" applyFont="1" applyAlignment="1">
      <alignment/>
    </xf>
    <xf numFmtId="16" fontId="0" fillId="0" borderId="0" xfId="0" applyNumberFormat="1" applyFont="1" applyAlignment="1">
      <alignment horizontal="center"/>
    </xf>
    <xf numFmtId="44" fontId="4" fillId="0" borderId="0" xfId="44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8" fontId="0" fillId="0" borderId="0" xfId="0" applyNumberFormat="1" applyFont="1" applyAlignment="1" quotePrefix="1">
      <alignment horizontal="center"/>
    </xf>
    <xf numFmtId="10" fontId="0" fillId="0" borderId="10" xfId="57" applyNumberFormat="1" applyFont="1" applyBorder="1" applyAlignment="1">
      <alignment/>
    </xf>
    <xf numFmtId="167" fontId="0" fillId="0" borderId="0" xfId="44" applyNumberFormat="1" applyFont="1" applyAlignment="1">
      <alignment/>
    </xf>
    <xf numFmtId="9" fontId="0" fillId="0" borderId="0" xfId="57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 quotePrefix="1">
      <alignment horizontal="right"/>
    </xf>
    <xf numFmtId="167" fontId="0" fillId="0" borderId="0" xfId="44" applyNumberFormat="1" applyFont="1" applyAlignment="1">
      <alignment horizontal="center"/>
    </xf>
    <xf numFmtId="44" fontId="0" fillId="0" borderId="0" xfId="44" applyNumberFormat="1" applyFont="1" applyAlignment="1">
      <alignment horizontal="center"/>
    </xf>
    <xf numFmtId="8" fontId="0" fillId="0" borderId="10" xfId="0" applyNumberFormat="1" applyFont="1" applyBorder="1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2"/>
  <sheetViews>
    <sheetView tabSelected="1" zoomScalePageLayoutView="0" workbookViewId="0" topLeftCell="A1">
      <selection activeCell="G6" sqref="G6"/>
    </sheetView>
  </sheetViews>
  <sheetFormatPr defaultColWidth="9.140625" defaultRowHeight="12.75"/>
  <cols>
    <col min="1" max="1" width="4.421875" style="22" customWidth="1"/>
    <col min="2" max="2" width="13.28125" style="22" customWidth="1"/>
    <col min="3" max="3" width="16.57421875" style="22" customWidth="1"/>
    <col min="4" max="4" width="16.140625" style="22" bestFit="1" customWidth="1"/>
    <col min="5" max="5" width="11.28125" style="22" customWidth="1"/>
    <col min="6" max="6" width="10.7109375" style="22" customWidth="1"/>
    <col min="7" max="7" width="9.140625" style="22" customWidth="1"/>
    <col min="8" max="8" width="13.7109375" style="22" bestFit="1" customWidth="1"/>
    <col min="9" max="9" width="12.7109375" style="22" customWidth="1"/>
    <col min="10" max="16384" width="9.140625" style="22" customWidth="1"/>
  </cols>
  <sheetData>
    <row r="1" spans="2:8" ht="12.75">
      <c r="B1" s="22" t="s">
        <v>58</v>
      </c>
      <c r="H1" s="22" t="s">
        <v>60</v>
      </c>
    </row>
    <row r="3" spans="1:2" ht="12.75">
      <c r="A3" s="22">
        <v>1</v>
      </c>
      <c r="B3" s="22" t="s">
        <v>7</v>
      </c>
    </row>
    <row r="4" ht="12.75">
      <c r="B4" s="22" t="s">
        <v>8</v>
      </c>
    </row>
    <row r="5" ht="12.75">
      <c r="B5" s="22" t="s">
        <v>9</v>
      </c>
    </row>
    <row r="6" ht="12.75">
      <c r="B6" s="22" t="s">
        <v>92</v>
      </c>
    </row>
    <row r="9" spans="2:3" ht="12.75">
      <c r="B9" s="22" t="s">
        <v>10</v>
      </c>
      <c r="C9" s="23"/>
    </row>
    <row r="10" ht="12.75">
      <c r="B10" s="22" t="s">
        <v>11</v>
      </c>
    </row>
    <row r="11" spans="2:4" ht="12.75">
      <c r="B11" s="22" t="s">
        <v>12</v>
      </c>
      <c r="D11" s="24"/>
    </row>
    <row r="15" ht="12.75">
      <c r="C15" s="24"/>
    </row>
    <row r="16" spans="1:2" ht="12.75">
      <c r="A16" s="22">
        <v>2</v>
      </c>
      <c r="B16" s="22" t="s">
        <v>15</v>
      </c>
    </row>
    <row r="17" ht="12.75">
      <c r="B17" s="22" t="s">
        <v>16</v>
      </c>
    </row>
    <row r="19" ht="12.75">
      <c r="B19" s="22" t="s">
        <v>10</v>
      </c>
    </row>
    <row r="20" spans="2:3" ht="12.75">
      <c r="B20" s="22" t="s">
        <v>17</v>
      </c>
      <c r="C20" s="23"/>
    </row>
    <row r="21" spans="2:4" ht="12.75">
      <c r="B21" s="22" t="s">
        <v>12</v>
      </c>
      <c r="D21" s="24"/>
    </row>
    <row r="24" spans="1:2" ht="12.75">
      <c r="A24" s="22">
        <v>3</v>
      </c>
      <c r="B24" s="22" t="s">
        <v>23</v>
      </c>
    </row>
    <row r="25" ht="12.75">
      <c r="B25" s="22" t="s">
        <v>24</v>
      </c>
    </row>
    <row r="27" ht="12.75">
      <c r="B27" s="22" t="s">
        <v>10</v>
      </c>
    </row>
    <row r="28" spans="2:3" ht="12.75">
      <c r="B28" s="22" t="s">
        <v>17</v>
      </c>
      <c r="C28" s="23"/>
    </row>
    <row r="29" spans="2:4" ht="12.75">
      <c r="B29" s="22" t="s">
        <v>12</v>
      </c>
      <c r="D29" s="24"/>
    </row>
    <row r="32" spans="1:2" ht="12.75">
      <c r="A32" s="22">
        <v>4</v>
      </c>
      <c r="B32" s="22" t="s">
        <v>28</v>
      </c>
    </row>
    <row r="33" ht="12.75">
      <c r="B33" s="22" t="s">
        <v>29</v>
      </c>
    </row>
    <row r="35" spans="2:4" ht="12.75">
      <c r="B35" s="43" t="s">
        <v>94</v>
      </c>
      <c r="D35" s="25"/>
    </row>
    <row r="36" ht="12.75">
      <c r="B36" s="22" t="s">
        <v>10</v>
      </c>
    </row>
    <row r="37" ht="12.75">
      <c r="B37" s="22" t="s">
        <v>17</v>
      </c>
    </row>
    <row r="38" spans="2:4" ht="12.75">
      <c r="B38" s="22" t="s">
        <v>32</v>
      </c>
      <c r="D38" s="26"/>
    </row>
    <row r="39" ht="12.75">
      <c r="B39" s="24"/>
    </row>
    <row r="40" ht="12.75">
      <c r="B40" s="22" t="s">
        <v>61</v>
      </c>
    </row>
    <row r="41" ht="12.75">
      <c r="B41" s="22" t="s">
        <v>62</v>
      </c>
    </row>
    <row r="43" spans="2:4" ht="12.75">
      <c r="B43" s="22" t="s">
        <v>33</v>
      </c>
      <c r="D43" s="27"/>
    </row>
    <row r="44" ht="12.75">
      <c r="B44" s="22" t="s">
        <v>10</v>
      </c>
    </row>
    <row r="45" ht="12.75">
      <c r="B45" s="22" t="s">
        <v>17</v>
      </c>
    </row>
    <row r="46" spans="2:4" ht="12.75">
      <c r="B46" s="22" t="s">
        <v>12</v>
      </c>
      <c r="D46" s="24"/>
    </row>
    <row r="49" ht="12.75">
      <c r="B49" s="22" t="s">
        <v>38</v>
      </c>
    </row>
    <row r="50" ht="12.75">
      <c r="B50" s="22" t="s">
        <v>64</v>
      </c>
    </row>
    <row r="51" ht="12.75">
      <c r="B51" s="22" t="s">
        <v>63</v>
      </c>
    </row>
    <row r="53" spans="2:4" ht="12.75">
      <c r="B53" s="22" t="s">
        <v>33</v>
      </c>
      <c r="D53" s="27"/>
    </row>
    <row r="54" ht="12.75">
      <c r="B54" s="22" t="s">
        <v>10</v>
      </c>
    </row>
    <row r="55" ht="12.75">
      <c r="B55" s="22" t="s">
        <v>17</v>
      </c>
    </row>
    <row r="56" spans="2:4" ht="12.75">
      <c r="B56" s="22" t="s">
        <v>32</v>
      </c>
      <c r="D56" s="24"/>
    </row>
    <row r="58" spans="2:4" ht="12.75">
      <c r="B58" s="22" t="s">
        <v>33</v>
      </c>
      <c r="D58" s="27"/>
    </row>
    <row r="59" ht="12.75">
      <c r="B59" s="22" t="s">
        <v>10</v>
      </c>
    </row>
    <row r="60" ht="12.75">
      <c r="B60" s="22" t="s">
        <v>17</v>
      </c>
    </row>
    <row r="61" spans="2:4" ht="12.75">
      <c r="B61" s="22" t="s">
        <v>12</v>
      </c>
      <c r="D61" s="24"/>
    </row>
    <row r="63" ht="12.75">
      <c r="B63" s="22" t="s">
        <v>44</v>
      </c>
    </row>
    <row r="64" ht="12.75">
      <c r="B64" s="22" t="s">
        <v>93</v>
      </c>
    </row>
    <row r="65" ht="12.75">
      <c r="B65" s="24"/>
    </row>
    <row r="66" spans="2:4" ht="12.75">
      <c r="B66" s="22" t="s">
        <v>33</v>
      </c>
      <c r="D66" s="27"/>
    </row>
    <row r="67" spans="2:4" ht="12.75">
      <c r="B67" s="22" t="s">
        <v>10</v>
      </c>
      <c r="D67" s="28"/>
    </row>
    <row r="68" ht="12.75">
      <c r="B68" s="22" t="s">
        <v>17</v>
      </c>
    </row>
    <row r="69" spans="2:5" ht="12.75">
      <c r="B69" s="22" t="s">
        <v>12</v>
      </c>
      <c r="D69" s="24"/>
      <c r="E69" s="23"/>
    </row>
    <row r="70" ht="12.75">
      <c r="B70" s="24"/>
    </row>
    <row r="71" ht="12.75">
      <c r="B71" s="29" t="s">
        <v>59</v>
      </c>
    </row>
    <row r="72" spans="2:3" ht="12.75">
      <c r="B72" s="30">
        <v>36526</v>
      </c>
      <c r="C72" s="28" t="s">
        <v>45</v>
      </c>
    </row>
    <row r="73" spans="2:3" ht="12.75">
      <c r="B73" s="22">
        <v>1997</v>
      </c>
      <c r="C73" s="25">
        <v>200</v>
      </c>
    </row>
    <row r="74" spans="2:3" ht="12.75">
      <c r="B74" s="22">
        <v>1998</v>
      </c>
      <c r="C74" s="25">
        <f>C73*(1.07)</f>
        <v>214</v>
      </c>
    </row>
    <row r="75" spans="2:3" ht="12.75">
      <c r="B75" s="22">
        <v>1999</v>
      </c>
      <c r="C75" s="25">
        <f aca="true" t="shared" si="0" ref="C75:C87">C74*(1.07)</f>
        <v>228.98000000000002</v>
      </c>
    </row>
    <row r="76" spans="2:3" ht="12.75">
      <c r="B76" s="22">
        <v>2000</v>
      </c>
      <c r="C76" s="25">
        <f t="shared" si="0"/>
        <v>245.00860000000003</v>
      </c>
    </row>
    <row r="77" spans="2:3" ht="12.75">
      <c r="B77" s="22">
        <v>2001</v>
      </c>
      <c r="C77" s="25">
        <f t="shared" si="0"/>
        <v>262.15920200000005</v>
      </c>
    </row>
    <row r="78" spans="2:3" ht="12.75">
      <c r="B78" s="22">
        <v>2002</v>
      </c>
      <c r="C78" s="25">
        <f t="shared" si="0"/>
        <v>280.5103461400001</v>
      </c>
    </row>
    <row r="79" spans="2:3" ht="12.75">
      <c r="B79" s="22">
        <v>2003</v>
      </c>
      <c r="C79" s="25">
        <f t="shared" si="0"/>
        <v>300.1460703698001</v>
      </c>
    </row>
    <row r="80" spans="2:3" ht="12.75">
      <c r="B80" s="22">
        <v>2004</v>
      </c>
      <c r="C80" s="25">
        <f t="shared" si="0"/>
        <v>321.1562952956861</v>
      </c>
    </row>
    <row r="81" spans="2:3" ht="12.75">
      <c r="B81" s="22">
        <v>2005</v>
      </c>
      <c r="C81" s="25">
        <f t="shared" si="0"/>
        <v>343.63723596638414</v>
      </c>
    </row>
    <row r="82" spans="2:3" ht="12.75">
      <c r="B82" s="22">
        <v>2006</v>
      </c>
      <c r="C82" s="25">
        <f t="shared" si="0"/>
        <v>367.69184248403104</v>
      </c>
    </row>
    <row r="83" spans="2:3" ht="12.75">
      <c r="B83" s="22">
        <v>2007</v>
      </c>
      <c r="C83" s="25">
        <f t="shared" si="0"/>
        <v>393.43027145791325</v>
      </c>
    </row>
    <row r="84" spans="2:6" ht="12.75">
      <c r="B84" s="22">
        <v>2008</v>
      </c>
      <c r="C84" s="31">
        <f t="shared" si="0"/>
        <v>420.9703904599672</v>
      </c>
      <c r="D84" s="32" t="s">
        <v>49</v>
      </c>
      <c r="E84" s="32" t="s">
        <v>50</v>
      </c>
      <c r="F84" s="22" t="s">
        <v>56</v>
      </c>
    </row>
    <row r="85" spans="2:6" ht="12.75">
      <c r="B85" s="22">
        <v>2009</v>
      </c>
      <c r="C85" s="25">
        <f t="shared" si="0"/>
        <v>450.4383177921649</v>
      </c>
      <c r="D85" s="24">
        <f>PMT(0.07,8,-C84)</f>
        <v>70.49896936519002</v>
      </c>
      <c r="F85" s="24">
        <f>D69</f>
        <v>0</v>
      </c>
    </row>
    <row r="86" spans="2:6" ht="12.75">
      <c r="B86" s="22">
        <v>2010</v>
      </c>
      <c r="C86" s="25">
        <f t="shared" si="0"/>
        <v>481.9690000376165</v>
      </c>
      <c r="D86" s="24">
        <f>D85</f>
        <v>70.49896936519002</v>
      </c>
      <c r="F86" s="24">
        <f>F85</f>
        <v>0</v>
      </c>
    </row>
    <row r="87" spans="2:6" ht="12.75">
      <c r="B87" s="22">
        <v>2011</v>
      </c>
      <c r="C87" s="31">
        <f t="shared" si="0"/>
        <v>515.7068300402497</v>
      </c>
      <c r="D87" s="24">
        <f aca="true" t="shared" si="1" ref="D87:D92">D86</f>
        <v>70.49896936519002</v>
      </c>
      <c r="E87" s="24">
        <f>PMT(0.07,8,-C87)</f>
        <v>86.3642689280405</v>
      </c>
      <c r="F87" s="24">
        <f aca="true" t="shared" si="2" ref="F87:F95">F86</f>
        <v>0</v>
      </c>
    </row>
    <row r="88" spans="2:6" ht="12.75">
      <c r="B88" s="22">
        <v>2012</v>
      </c>
      <c r="C88" s="31"/>
      <c r="D88" s="24">
        <f t="shared" si="1"/>
        <v>70.49896936519002</v>
      </c>
      <c r="E88" s="24">
        <f>E87</f>
        <v>86.3642689280405</v>
      </c>
      <c r="F88" s="24">
        <f t="shared" si="2"/>
        <v>0</v>
      </c>
    </row>
    <row r="89" spans="2:6" ht="12.75">
      <c r="B89" s="22">
        <v>2013</v>
      </c>
      <c r="D89" s="24">
        <f t="shared" si="1"/>
        <v>70.49896936519002</v>
      </c>
      <c r="E89" s="24">
        <f aca="true" t="shared" si="3" ref="E89:E94">E88</f>
        <v>86.3642689280405</v>
      </c>
      <c r="F89" s="24">
        <f t="shared" si="2"/>
        <v>0</v>
      </c>
    </row>
    <row r="90" spans="2:6" ht="12.75">
      <c r="B90" s="22">
        <v>2014</v>
      </c>
      <c r="D90" s="24">
        <f t="shared" si="1"/>
        <v>70.49896936519002</v>
      </c>
      <c r="E90" s="24">
        <f t="shared" si="3"/>
        <v>86.3642689280405</v>
      </c>
      <c r="F90" s="24">
        <f t="shared" si="2"/>
        <v>0</v>
      </c>
    </row>
    <row r="91" spans="2:6" ht="12.75">
      <c r="B91" s="22">
        <v>2015</v>
      </c>
      <c r="D91" s="24">
        <f t="shared" si="1"/>
        <v>70.49896936519002</v>
      </c>
      <c r="E91" s="24">
        <f t="shared" si="3"/>
        <v>86.3642689280405</v>
      </c>
      <c r="F91" s="24">
        <f t="shared" si="2"/>
        <v>0</v>
      </c>
    </row>
    <row r="92" spans="2:6" ht="12.75">
      <c r="B92" s="22">
        <v>2016</v>
      </c>
      <c r="D92" s="24">
        <f t="shared" si="1"/>
        <v>70.49896936519002</v>
      </c>
      <c r="E92" s="24">
        <f t="shared" si="3"/>
        <v>86.3642689280405</v>
      </c>
      <c r="F92" s="24">
        <f t="shared" si="2"/>
        <v>0</v>
      </c>
    </row>
    <row r="93" spans="2:6" ht="12.75">
      <c r="B93" s="22">
        <v>2017</v>
      </c>
      <c r="D93" s="24"/>
      <c r="E93" s="24">
        <f t="shared" si="3"/>
        <v>86.3642689280405</v>
      </c>
      <c r="F93" s="24">
        <f t="shared" si="2"/>
        <v>0</v>
      </c>
    </row>
    <row r="94" spans="2:6" ht="12.75">
      <c r="B94" s="22">
        <v>2018</v>
      </c>
      <c r="D94" s="24"/>
      <c r="E94" s="24">
        <f t="shared" si="3"/>
        <v>86.3642689280405</v>
      </c>
      <c r="F94" s="24">
        <f t="shared" si="2"/>
        <v>0</v>
      </c>
    </row>
    <row r="95" spans="2:6" ht="12.75">
      <c r="B95" s="22">
        <v>2019</v>
      </c>
      <c r="D95" s="24"/>
      <c r="F95" s="24">
        <f t="shared" si="2"/>
        <v>0</v>
      </c>
    </row>
    <row r="96" spans="2:6" ht="12.75">
      <c r="B96" s="33" t="s">
        <v>57</v>
      </c>
      <c r="F96" s="34" t="s">
        <v>57</v>
      </c>
    </row>
    <row r="97" spans="2:6" ht="12.75">
      <c r="B97" s="33"/>
      <c r="F97" s="34"/>
    </row>
    <row r="98" spans="1:2" ht="12.75">
      <c r="A98" s="22">
        <v>5</v>
      </c>
      <c r="B98" s="22" t="s">
        <v>66</v>
      </c>
    </row>
    <row r="99" ht="12.75">
      <c r="B99" s="22" t="s">
        <v>65</v>
      </c>
    </row>
    <row r="103" spans="2:6" ht="12.75">
      <c r="B103" s="22" t="s">
        <v>68</v>
      </c>
      <c r="F103" s="24"/>
    </row>
    <row r="104" ht="12.75">
      <c r="F104" s="24"/>
    </row>
    <row r="105" spans="1:2" ht="12.75">
      <c r="A105" s="22">
        <v>6</v>
      </c>
      <c r="B105" s="22" t="s">
        <v>67</v>
      </c>
    </row>
    <row r="107" ht="12.75">
      <c r="B107" s="28" t="s">
        <v>71</v>
      </c>
    </row>
    <row r="108" ht="12.75">
      <c r="B108" s="28"/>
    </row>
    <row r="109" ht="12.75">
      <c r="B109" s="33"/>
    </row>
    <row r="110" ht="12.75">
      <c r="B110" s="33"/>
    </row>
    <row r="111" ht="12.75">
      <c r="B111" s="28"/>
    </row>
    <row r="112" ht="13.5" thickBot="1"/>
    <row r="113" spans="2:4" ht="13.5" thickBot="1">
      <c r="B113" s="22" t="s">
        <v>80</v>
      </c>
      <c r="D113" s="35"/>
    </row>
    <row r="115" spans="1:2" ht="12.75">
      <c r="A115" s="22">
        <v>7</v>
      </c>
      <c r="B115" s="22" t="s">
        <v>76</v>
      </c>
    </row>
    <row r="116" ht="12.75">
      <c r="B116" s="22" t="s">
        <v>77</v>
      </c>
    </row>
    <row r="118" ht="12.75">
      <c r="B118" s="22" t="s">
        <v>3</v>
      </c>
    </row>
    <row r="120" spans="2:4" ht="12.75">
      <c r="B120" s="22" t="s">
        <v>33</v>
      </c>
      <c r="D120" s="36"/>
    </row>
    <row r="121" spans="2:4" ht="12.75">
      <c r="B121" s="22" t="s">
        <v>10</v>
      </c>
      <c r="D121" s="28"/>
    </row>
    <row r="122" spans="2:4" ht="12.75">
      <c r="B122" s="22" t="s">
        <v>11</v>
      </c>
      <c r="C122" s="23"/>
      <c r="D122" s="37"/>
    </row>
    <row r="123" spans="2:4" ht="12.75">
      <c r="B123" s="22" t="s">
        <v>12</v>
      </c>
      <c r="D123" s="24"/>
    </row>
    <row r="125" spans="1:2" ht="12.75">
      <c r="A125" s="24"/>
      <c r="B125" s="22" t="s">
        <v>81</v>
      </c>
    </row>
    <row r="126" ht="12.75">
      <c r="B126" s="22" t="s">
        <v>83</v>
      </c>
    </row>
    <row r="127" ht="12.75">
      <c r="B127" s="22" t="s">
        <v>82</v>
      </c>
    </row>
    <row r="129" spans="1:4" ht="12.75">
      <c r="A129" s="24"/>
      <c r="B129" s="22" t="s">
        <v>33</v>
      </c>
      <c r="D129" s="36"/>
    </row>
    <row r="130" spans="2:3" ht="12.75">
      <c r="B130" s="22" t="s">
        <v>10</v>
      </c>
      <c r="C130" s="38"/>
    </row>
    <row r="131" spans="2:3" ht="12.75">
      <c r="B131" s="22" t="s">
        <v>17</v>
      </c>
      <c r="C131" s="39"/>
    </row>
    <row r="132" spans="2:4" ht="12.75">
      <c r="B132" s="22" t="s">
        <v>12</v>
      </c>
      <c r="D132" s="24"/>
    </row>
    <row r="133" spans="2:4" ht="12.75">
      <c r="B133" s="22" t="s">
        <v>87</v>
      </c>
      <c r="D133" s="24"/>
    </row>
    <row r="135" spans="1:2" ht="12.75">
      <c r="A135" s="22">
        <v>8</v>
      </c>
      <c r="B135" s="22" t="s">
        <v>88</v>
      </c>
    </row>
    <row r="136" ht="12.75">
      <c r="B136" s="22" t="s">
        <v>89</v>
      </c>
    </row>
    <row r="141" spans="3:4" ht="12.75">
      <c r="C141" s="32"/>
      <c r="D141" s="32"/>
    </row>
    <row r="142" spans="3:4" ht="12.75">
      <c r="C142" s="28"/>
      <c r="D142" s="28"/>
    </row>
    <row r="143" spans="3:4" ht="12.75">
      <c r="C143" s="28"/>
      <c r="D143" s="40"/>
    </row>
    <row r="144" spans="3:4" ht="12.75">
      <c r="C144" s="28"/>
      <c r="D144" s="41"/>
    </row>
    <row r="145" spans="3:4" ht="12.75">
      <c r="C145" s="28"/>
      <c r="D145" s="41"/>
    </row>
    <row r="146" spans="3:4" ht="12.75">
      <c r="C146" s="28"/>
      <c r="D146" s="41"/>
    </row>
    <row r="147" spans="3:4" ht="12.75">
      <c r="C147" s="28"/>
      <c r="D147" s="41"/>
    </row>
    <row r="148" spans="3:4" ht="12.75">
      <c r="C148" s="28"/>
      <c r="D148" s="41"/>
    </row>
    <row r="149" spans="3:4" ht="12.75">
      <c r="C149" s="28"/>
      <c r="D149" s="41"/>
    </row>
    <row r="150" spans="3:4" ht="12.75">
      <c r="C150" s="28"/>
      <c r="D150" s="41"/>
    </row>
    <row r="151" spans="3:4" ht="13.5" thickBot="1">
      <c r="C151" s="28"/>
      <c r="D151" s="41"/>
    </row>
    <row r="152" ht="13.5" thickBot="1">
      <c r="D152" s="42"/>
    </row>
  </sheetData>
  <sheetProtection/>
  <printOptions/>
  <pageMargins left="0.75" right="0.75" top="1" bottom="1" header="0.5" footer="0.5"/>
  <pageSetup horizontalDpi="600" verticalDpi="600" orientation="portrait" scale="84" r:id="rId1"/>
  <headerFooter alignWithMargins="0">
    <oddHeader>&amp;LESM-450 Class Example Problems&amp;RPage &amp;P of  &amp;N</oddHeader>
  </headerFooter>
  <rowBreaks count="4" manualBreakCount="4">
    <brk id="31" max="8" man="1"/>
    <brk id="70" max="8" man="1"/>
    <brk id="97" max="8" man="1"/>
    <brk id="134" max="8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52"/>
  <sheetViews>
    <sheetView zoomScalePageLayoutView="0" workbookViewId="0" topLeftCell="A139">
      <selection activeCell="C12" sqref="C12"/>
    </sheetView>
  </sheetViews>
  <sheetFormatPr defaultColWidth="9.140625" defaultRowHeight="12.75"/>
  <cols>
    <col min="1" max="1" width="4.421875" style="1" customWidth="1"/>
    <col min="2" max="2" width="13.28125" style="1" customWidth="1"/>
    <col min="3" max="3" width="16.57421875" style="1" customWidth="1"/>
    <col min="4" max="4" width="16.140625" style="1" bestFit="1" customWidth="1"/>
    <col min="5" max="5" width="11.28125" style="1" customWidth="1"/>
    <col min="6" max="6" width="10.7109375" style="1" customWidth="1"/>
    <col min="7" max="7" width="9.140625" style="1" customWidth="1"/>
    <col min="8" max="8" width="13.7109375" style="1" bestFit="1" customWidth="1"/>
    <col min="9" max="9" width="12.7109375" style="1" customWidth="1"/>
    <col min="10" max="16384" width="9.140625" style="1" customWidth="1"/>
  </cols>
  <sheetData>
    <row r="1" spans="2:8" ht="17.25">
      <c r="B1" s="1" t="s">
        <v>58</v>
      </c>
      <c r="H1" s="1" t="s">
        <v>60</v>
      </c>
    </row>
    <row r="3" spans="1:2" ht="17.25">
      <c r="A3" s="1">
        <v>1</v>
      </c>
      <c r="B3" s="1" t="s">
        <v>7</v>
      </c>
    </row>
    <row r="4" ht="17.25">
      <c r="B4" s="1" t="s">
        <v>8</v>
      </c>
    </row>
    <row r="5" ht="17.25">
      <c r="B5" s="1" t="s">
        <v>9</v>
      </c>
    </row>
    <row r="6" ht="17.25">
      <c r="B6" s="1" t="s">
        <v>92</v>
      </c>
    </row>
    <row r="9" spans="2:4" ht="17.25">
      <c r="B9" s="1" t="s">
        <v>10</v>
      </c>
      <c r="C9" s="2" t="s">
        <v>0</v>
      </c>
      <c r="D9" s="1">
        <v>540</v>
      </c>
    </row>
    <row r="10" spans="2:4" ht="17.25">
      <c r="B10" s="1" t="s">
        <v>11</v>
      </c>
      <c r="C10" s="1" t="s">
        <v>19</v>
      </c>
      <c r="D10" s="1">
        <v>0.01</v>
      </c>
    </row>
    <row r="11" spans="2:5" ht="17.25">
      <c r="B11" s="1" t="s">
        <v>12</v>
      </c>
      <c r="D11" s="3">
        <f>PMT(D10,D9,0,1000000)</f>
        <v>-46.60984884450911</v>
      </c>
      <c r="E11" s="1" t="s">
        <v>22</v>
      </c>
    </row>
    <row r="12" ht="17.25">
      <c r="E12" s="1" t="s">
        <v>14</v>
      </c>
    </row>
    <row r="13" ht="17.25">
      <c r="E13" s="1" t="s">
        <v>13</v>
      </c>
    </row>
    <row r="15" ht="17.25">
      <c r="C15" s="3"/>
    </row>
    <row r="16" spans="1:2" ht="17.25">
      <c r="A16" s="1">
        <v>2</v>
      </c>
      <c r="B16" s="1" t="s">
        <v>15</v>
      </c>
    </row>
    <row r="17" ht="17.25">
      <c r="B17" s="1" t="s">
        <v>16</v>
      </c>
    </row>
    <row r="19" spans="2:4" ht="17.25">
      <c r="B19" s="1" t="s">
        <v>10</v>
      </c>
      <c r="C19" s="1" t="s">
        <v>18</v>
      </c>
      <c r="D19" s="1">
        <v>360</v>
      </c>
    </row>
    <row r="20" spans="2:4" ht="17.25">
      <c r="B20" s="1" t="s">
        <v>17</v>
      </c>
      <c r="C20" s="2" t="s">
        <v>20</v>
      </c>
      <c r="D20" s="1">
        <v>0.01</v>
      </c>
    </row>
    <row r="21" spans="2:5" ht="17.25">
      <c r="B21" s="1" t="s">
        <v>12</v>
      </c>
      <c r="D21" s="3">
        <f>PMT(D20,D19,0,1000000)</f>
        <v>-286.1259692550439</v>
      </c>
      <c r="E21" s="1" t="s">
        <v>21</v>
      </c>
    </row>
    <row r="24" spans="1:2" ht="17.25">
      <c r="A24" s="1">
        <v>3</v>
      </c>
      <c r="B24" s="1" t="s">
        <v>23</v>
      </c>
    </row>
    <row r="25" ht="17.25">
      <c r="B25" s="1" t="s">
        <v>24</v>
      </c>
    </row>
    <row r="27" spans="2:4" ht="17.25">
      <c r="B27" s="1" t="s">
        <v>10</v>
      </c>
      <c r="C27" s="1" t="s">
        <v>27</v>
      </c>
      <c r="D27" s="1">
        <v>540</v>
      </c>
    </row>
    <row r="28" spans="2:4" ht="17.25">
      <c r="B28" s="1" t="s">
        <v>17</v>
      </c>
      <c r="C28" s="2" t="s">
        <v>25</v>
      </c>
      <c r="D28" s="1">
        <v>0.005</v>
      </c>
    </row>
    <row r="29" spans="2:5" ht="17.25">
      <c r="B29" s="1" t="s">
        <v>12</v>
      </c>
      <c r="D29" s="3">
        <f>PMT(D28,D27,0,1000000)</f>
        <v>-362.8456752369879</v>
      </c>
      <c r="E29" s="1" t="s">
        <v>26</v>
      </c>
    </row>
    <row r="32" spans="1:2" ht="17.25">
      <c r="A32" s="1">
        <v>4</v>
      </c>
      <c r="B32" s="1" t="s">
        <v>28</v>
      </c>
    </row>
    <row r="33" ht="17.25">
      <c r="B33" s="1" t="s">
        <v>29</v>
      </c>
    </row>
    <row r="35" spans="2:6" ht="17.25">
      <c r="B35" s="1" t="s">
        <v>33</v>
      </c>
      <c r="D35" s="5">
        <v>-200</v>
      </c>
      <c r="F35" s="1" t="s">
        <v>34</v>
      </c>
    </row>
    <row r="36" spans="2:6" ht="17.25">
      <c r="B36" s="1" t="s">
        <v>10</v>
      </c>
      <c r="C36" s="1" t="s">
        <v>30</v>
      </c>
      <c r="D36" s="1">
        <v>11</v>
      </c>
      <c r="F36" s="1" t="s">
        <v>40</v>
      </c>
    </row>
    <row r="37" spans="2:4" ht="17.25">
      <c r="B37" s="1" t="s">
        <v>17</v>
      </c>
      <c r="C37" s="1" t="s">
        <v>31</v>
      </c>
      <c r="D37" s="1">
        <v>0.07</v>
      </c>
    </row>
    <row r="38" spans="2:5" ht="17.25">
      <c r="B38" s="1" t="s">
        <v>32</v>
      </c>
      <c r="D38" s="6">
        <f>FV(D37,D36,,D35,0)</f>
        <v>420.9703904599671</v>
      </c>
      <c r="E38" s="1" t="s">
        <v>35</v>
      </c>
    </row>
    <row r="39" ht="17.25">
      <c r="B39" s="3"/>
    </row>
    <row r="40" ht="17.25">
      <c r="B40" s="1" t="s">
        <v>61</v>
      </c>
    </row>
    <row r="41" ht="17.25">
      <c r="B41" s="1" t="s">
        <v>62</v>
      </c>
    </row>
    <row r="43" spans="2:5" ht="17.25">
      <c r="B43" s="1" t="s">
        <v>33</v>
      </c>
      <c r="D43" s="7">
        <f>D38</f>
        <v>420.9703904599671</v>
      </c>
      <c r="E43" s="1" t="s">
        <v>39</v>
      </c>
    </row>
    <row r="44" spans="2:4" ht="17.25">
      <c r="B44" s="1" t="s">
        <v>10</v>
      </c>
      <c r="C44" s="1" t="s">
        <v>36</v>
      </c>
      <c r="D44" s="1">
        <v>8</v>
      </c>
    </row>
    <row r="45" spans="2:4" ht="17.25">
      <c r="B45" s="1" t="s">
        <v>17</v>
      </c>
      <c r="C45" s="1" t="s">
        <v>31</v>
      </c>
      <c r="D45" s="1">
        <v>0.07</v>
      </c>
    </row>
    <row r="46" spans="2:5" ht="17.25">
      <c r="B46" s="1" t="s">
        <v>12</v>
      </c>
      <c r="D46" s="3">
        <f>PMT(D45,D44,D43,,0)</f>
        <v>-70.49896936519002</v>
      </c>
      <c r="E46" s="1" t="s">
        <v>37</v>
      </c>
    </row>
    <row r="47" ht="17.25">
      <c r="E47" s="1" t="s">
        <v>41</v>
      </c>
    </row>
    <row r="49" ht="17.25">
      <c r="B49" s="1" t="s">
        <v>38</v>
      </c>
    </row>
    <row r="50" ht="17.25">
      <c r="B50" s="1" t="s">
        <v>64</v>
      </c>
    </row>
    <row r="51" ht="17.25">
      <c r="B51" s="1" t="s">
        <v>63</v>
      </c>
    </row>
    <row r="53" spans="2:5" ht="17.25">
      <c r="B53" s="1" t="s">
        <v>33</v>
      </c>
      <c r="D53" s="7">
        <f>-D43</f>
        <v>-420.9703904599671</v>
      </c>
      <c r="E53" s="1" t="s">
        <v>42</v>
      </c>
    </row>
    <row r="54" spans="2:5" ht="17.25">
      <c r="B54" s="1" t="s">
        <v>10</v>
      </c>
      <c r="C54" s="1" t="s">
        <v>36</v>
      </c>
      <c r="D54" s="1">
        <v>3</v>
      </c>
      <c r="E54" s="1" t="s">
        <v>46</v>
      </c>
    </row>
    <row r="55" spans="2:4" ht="17.25">
      <c r="B55" s="1" t="s">
        <v>17</v>
      </c>
      <c r="C55" s="1" t="s">
        <v>31</v>
      </c>
      <c r="D55" s="1">
        <v>0.07</v>
      </c>
    </row>
    <row r="56" spans="2:5" ht="17.25">
      <c r="B56" s="1" t="s">
        <v>32</v>
      </c>
      <c r="D56" s="3">
        <f>FV(D55,D54,,-D53,0)</f>
        <v>-515.7068300402495</v>
      </c>
      <c r="E56" s="1" t="s">
        <v>47</v>
      </c>
    </row>
    <row r="58" spans="2:5" ht="17.25">
      <c r="B58" s="1" t="s">
        <v>33</v>
      </c>
      <c r="D58" s="7">
        <f>D56</f>
        <v>-515.7068300402495</v>
      </c>
      <c r="E58" s="1" t="s">
        <v>48</v>
      </c>
    </row>
    <row r="59" spans="2:5" ht="17.25">
      <c r="B59" s="1" t="s">
        <v>10</v>
      </c>
      <c r="C59" s="1" t="s">
        <v>36</v>
      </c>
      <c r="D59" s="1">
        <v>8</v>
      </c>
      <c r="E59" s="1" t="s">
        <v>43</v>
      </c>
    </row>
    <row r="60" spans="2:4" ht="17.25">
      <c r="B60" s="1" t="s">
        <v>17</v>
      </c>
      <c r="C60" s="1" t="s">
        <v>31</v>
      </c>
      <c r="D60" s="1">
        <v>0.07</v>
      </c>
    </row>
    <row r="61" spans="2:5" ht="17.25">
      <c r="B61" s="1" t="s">
        <v>12</v>
      </c>
      <c r="D61" s="3">
        <f>PMT(D60,D59,D58,,0)</f>
        <v>86.36426892804047</v>
      </c>
      <c r="E61" s="1" t="s">
        <v>51</v>
      </c>
    </row>
    <row r="63" ht="17.25">
      <c r="B63" s="1" t="s">
        <v>44</v>
      </c>
    </row>
    <row r="64" ht="17.25">
      <c r="B64" s="1" t="s">
        <v>93</v>
      </c>
    </row>
    <row r="65" ht="17.25">
      <c r="B65" s="3"/>
    </row>
    <row r="66" spans="2:5" ht="17.25">
      <c r="B66" s="1" t="s">
        <v>33</v>
      </c>
      <c r="D66" s="7">
        <f>D53</f>
        <v>-420.9703904599671</v>
      </c>
      <c r="E66" s="1" t="s">
        <v>42</v>
      </c>
    </row>
    <row r="67" spans="2:5" ht="17.25">
      <c r="B67" s="1" t="s">
        <v>10</v>
      </c>
      <c r="C67" s="1" t="s">
        <v>52</v>
      </c>
      <c r="D67" s="8" t="s">
        <v>53</v>
      </c>
      <c r="E67" s="1" t="s">
        <v>54</v>
      </c>
    </row>
    <row r="68" spans="2:4" ht="17.25">
      <c r="B68" s="1" t="s">
        <v>17</v>
      </c>
      <c r="C68" s="1" t="s">
        <v>31</v>
      </c>
      <c r="D68" s="1">
        <v>0.07</v>
      </c>
    </row>
    <row r="69" spans="2:5" ht="17.25">
      <c r="B69" s="1" t="s">
        <v>12</v>
      </c>
      <c r="D69" s="3">
        <f>-D66*D68</f>
        <v>29.4679273321977</v>
      </c>
      <c r="E69" s="2" t="s">
        <v>55</v>
      </c>
    </row>
    <row r="70" ht="17.25">
      <c r="B70" s="3"/>
    </row>
    <row r="71" ht="17.25">
      <c r="B71" s="13" t="s">
        <v>59</v>
      </c>
    </row>
    <row r="72" spans="2:3" ht="17.25">
      <c r="B72" s="9">
        <v>36526</v>
      </c>
      <c r="C72" s="8" t="s">
        <v>45</v>
      </c>
    </row>
    <row r="73" spans="2:3" ht="17.25">
      <c r="B73" s="1">
        <v>1997</v>
      </c>
      <c r="C73" s="5">
        <v>200</v>
      </c>
    </row>
    <row r="74" spans="2:3" ht="17.25">
      <c r="B74" s="1">
        <v>1998</v>
      </c>
      <c r="C74" s="5">
        <f>C73*(1.07)</f>
        <v>214</v>
      </c>
    </row>
    <row r="75" spans="2:3" ht="17.25">
      <c r="B75" s="1">
        <v>1999</v>
      </c>
      <c r="C75" s="5">
        <f aca="true" t="shared" si="0" ref="C75:C87">C74*(1.07)</f>
        <v>228.98000000000002</v>
      </c>
    </row>
    <row r="76" spans="2:3" ht="17.25">
      <c r="B76" s="1">
        <v>2000</v>
      </c>
      <c r="C76" s="5">
        <f t="shared" si="0"/>
        <v>245.00860000000003</v>
      </c>
    </row>
    <row r="77" spans="2:3" ht="17.25">
      <c r="B77" s="1">
        <v>2001</v>
      </c>
      <c r="C77" s="5">
        <f t="shared" si="0"/>
        <v>262.15920200000005</v>
      </c>
    </row>
    <row r="78" spans="2:3" ht="17.25">
      <c r="B78" s="1">
        <v>2002</v>
      </c>
      <c r="C78" s="5">
        <f t="shared" si="0"/>
        <v>280.5103461400001</v>
      </c>
    </row>
    <row r="79" spans="2:3" ht="17.25">
      <c r="B79" s="1">
        <v>2003</v>
      </c>
      <c r="C79" s="5">
        <f t="shared" si="0"/>
        <v>300.1460703698001</v>
      </c>
    </row>
    <row r="80" spans="2:3" ht="17.25">
      <c r="B80" s="1">
        <v>2004</v>
      </c>
      <c r="C80" s="5">
        <f t="shared" si="0"/>
        <v>321.1562952956861</v>
      </c>
    </row>
    <row r="81" spans="2:3" ht="17.25">
      <c r="B81" s="1">
        <v>2005</v>
      </c>
      <c r="C81" s="5">
        <f t="shared" si="0"/>
        <v>343.63723596638414</v>
      </c>
    </row>
    <row r="82" spans="2:3" ht="17.25">
      <c r="B82" s="1">
        <v>2006</v>
      </c>
      <c r="C82" s="5">
        <f t="shared" si="0"/>
        <v>367.69184248403104</v>
      </c>
    </row>
    <row r="83" spans="2:3" ht="17.25">
      <c r="B83" s="1">
        <v>2007</v>
      </c>
      <c r="C83" s="5">
        <f t="shared" si="0"/>
        <v>393.43027145791325</v>
      </c>
    </row>
    <row r="84" spans="2:6" ht="17.25">
      <c r="B84" s="1">
        <v>2008</v>
      </c>
      <c r="C84" s="10">
        <f t="shared" si="0"/>
        <v>420.9703904599672</v>
      </c>
      <c r="D84" s="11" t="s">
        <v>49</v>
      </c>
      <c r="E84" s="11" t="s">
        <v>50</v>
      </c>
      <c r="F84" s="1" t="s">
        <v>56</v>
      </c>
    </row>
    <row r="85" spans="2:6" ht="17.25">
      <c r="B85" s="1">
        <v>2009</v>
      </c>
      <c r="C85" s="5">
        <f t="shared" si="0"/>
        <v>450.4383177921649</v>
      </c>
      <c r="D85" s="3">
        <f>PMT(0.07,8,-C84)</f>
        <v>70.49896936519002</v>
      </c>
      <c r="F85" s="3">
        <f>D69</f>
        <v>29.4679273321977</v>
      </c>
    </row>
    <row r="86" spans="2:6" ht="17.25">
      <c r="B86" s="1">
        <v>2010</v>
      </c>
      <c r="C86" s="5">
        <f t="shared" si="0"/>
        <v>481.9690000376165</v>
      </c>
      <c r="D86" s="3">
        <f>D85</f>
        <v>70.49896936519002</v>
      </c>
      <c r="F86" s="3">
        <f>F85</f>
        <v>29.4679273321977</v>
      </c>
    </row>
    <row r="87" spans="2:6" ht="17.25">
      <c r="B87" s="1">
        <v>2011</v>
      </c>
      <c r="C87" s="10">
        <f t="shared" si="0"/>
        <v>515.7068300402497</v>
      </c>
      <c r="D87" s="3">
        <f aca="true" t="shared" si="1" ref="D87:E94">D86</f>
        <v>70.49896936519002</v>
      </c>
      <c r="E87" s="3">
        <f>PMT(0.07,8,-C87)</f>
        <v>86.3642689280405</v>
      </c>
      <c r="F87" s="3">
        <f aca="true" t="shared" si="2" ref="F87:F95">F86</f>
        <v>29.4679273321977</v>
      </c>
    </row>
    <row r="88" spans="2:6" ht="17.25">
      <c r="B88" s="1">
        <v>2012</v>
      </c>
      <c r="C88" s="10"/>
      <c r="D88" s="3">
        <f t="shared" si="1"/>
        <v>70.49896936519002</v>
      </c>
      <c r="E88" s="3">
        <f>E87</f>
        <v>86.3642689280405</v>
      </c>
      <c r="F88" s="3">
        <f t="shared" si="2"/>
        <v>29.4679273321977</v>
      </c>
    </row>
    <row r="89" spans="2:6" ht="17.25">
      <c r="B89" s="1">
        <v>2013</v>
      </c>
      <c r="D89" s="3">
        <f t="shared" si="1"/>
        <v>70.49896936519002</v>
      </c>
      <c r="E89" s="3">
        <f t="shared" si="1"/>
        <v>86.3642689280405</v>
      </c>
      <c r="F89" s="3">
        <f t="shared" si="2"/>
        <v>29.4679273321977</v>
      </c>
    </row>
    <row r="90" spans="2:6" ht="17.25">
      <c r="B90" s="1">
        <v>2014</v>
      </c>
      <c r="D90" s="3">
        <f t="shared" si="1"/>
        <v>70.49896936519002</v>
      </c>
      <c r="E90" s="3">
        <f t="shared" si="1"/>
        <v>86.3642689280405</v>
      </c>
      <c r="F90" s="3">
        <f t="shared" si="2"/>
        <v>29.4679273321977</v>
      </c>
    </row>
    <row r="91" spans="2:6" ht="17.25">
      <c r="B91" s="1">
        <v>2015</v>
      </c>
      <c r="D91" s="3">
        <f t="shared" si="1"/>
        <v>70.49896936519002</v>
      </c>
      <c r="E91" s="3">
        <f t="shared" si="1"/>
        <v>86.3642689280405</v>
      </c>
      <c r="F91" s="3">
        <f t="shared" si="2"/>
        <v>29.4679273321977</v>
      </c>
    </row>
    <row r="92" spans="2:6" ht="17.25">
      <c r="B92" s="1">
        <v>2016</v>
      </c>
      <c r="D92" s="3">
        <f t="shared" si="1"/>
        <v>70.49896936519002</v>
      </c>
      <c r="E92" s="3">
        <f t="shared" si="1"/>
        <v>86.3642689280405</v>
      </c>
      <c r="F92" s="3">
        <f t="shared" si="2"/>
        <v>29.4679273321977</v>
      </c>
    </row>
    <row r="93" spans="2:6" ht="17.25">
      <c r="B93" s="1">
        <v>2017</v>
      </c>
      <c r="D93" s="3"/>
      <c r="E93" s="3">
        <f t="shared" si="1"/>
        <v>86.3642689280405</v>
      </c>
      <c r="F93" s="3">
        <f t="shared" si="2"/>
        <v>29.4679273321977</v>
      </c>
    </row>
    <row r="94" spans="2:6" ht="17.25">
      <c r="B94" s="1">
        <v>2018</v>
      </c>
      <c r="D94" s="3"/>
      <c r="E94" s="3">
        <f t="shared" si="1"/>
        <v>86.3642689280405</v>
      </c>
      <c r="F94" s="3">
        <f t="shared" si="2"/>
        <v>29.4679273321977</v>
      </c>
    </row>
    <row r="95" spans="2:6" ht="17.25">
      <c r="B95" s="1">
        <v>2019</v>
      </c>
      <c r="D95" s="3"/>
      <c r="F95" s="3">
        <f t="shared" si="2"/>
        <v>29.4679273321977</v>
      </c>
    </row>
    <row r="96" spans="2:6" ht="17.25">
      <c r="B96" s="14" t="s">
        <v>57</v>
      </c>
      <c r="F96" s="12" t="s">
        <v>57</v>
      </c>
    </row>
    <row r="97" spans="2:6" ht="17.25">
      <c r="B97" s="14"/>
      <c r="F97" s="12"/>
    </row>
    <row r="98" spans="1:2" ht="17.25">
      <c r="A98" s="1">
        <v>5</v>
      </c>
      <c r="B98" s="1" t="s">
        <v>66</v>
      </c>
    </row>
    <row r="99" ht="17.25">
      <c r="B99" s="1" t="s">
        <v>65</v>
      </c>
    </row>
    <row r="101" ht="17.25">
      <c r="C101" s="1" t="s">
        <v>69</v>
      </c>
    </row>
    <row r="103" spans="2:6" ht="17.25">
      <c r="B103" s="1" t="s">
        <v>68</v>
      </c>
      <c r="C103" s="1" t="s">
        <v>70</v>
      </c>
      <c r="F103" s="3"/>
    </row>
    <row r="104" ht="17.25">
      <c r="F104" s="3"/>
    </row>
    <row r="105" spans="1:2" ht="17.25">
      <c r="A105" s="1">
        <v>6</v>
      </c>
      <c r="B105" s="1" t="s">
        <v>67</v>
      </c>
    </row>
    <row r="107" spans="2:3" ht="17.25">
      <c r="B107" s="8" t="s">
        <v>71</v>
      </c>
      <c r="C107" s="1" t="s">
        <v>1</v>
      </c>
    </row>
    <row r="108" ht="17.25">
      <c r="B108" s="8"/>
    </row>
    <row r="109" spans="2:3" ht="17.25">
      <c r="B109" s="14" t="s">
        <v>72</v>
      </c>
      <c r="C109" s="1" t="s">
        <v>74</v>
      </c>
    </row>
    <row r="110" spans="2:3" ht="17.25">
      <c r="B110" s="14" t="s">
        <v>73</v>
      </c>
      <c r="C110" s="1" t="s">
        <v>75</v>
      </c>
    </row>
    <row r="111" spans="2:3" ht="17.25">
      <c r="B111" s="8"/>
      <c r="C111" s="1" t="s">
        <v>2</v>
      </c>
    </row>
    <row r="112" ht="18" thickBot="1"/>
    <row r="113" spans="2:5" ht="18" thickBot="1">
      <c r="B113" s="1" t="s">
        <v>80</v>
      </c>
      <c r="D113" s="15">
        <f>RATE(6,0,-1500,2500)</f>
        <v>0.08886688878711343</v>
      </c>
      <c r="E113" s="1" t="s">
        <v>79</v>
      </c>
    </row>
    <row r="115" spans="1:2" ht="17.25">
      <c r="A115" s="1">
        <v>7</v>
      </c>
      <c r="B115" s="1" t="s">
        <v>76</v>
      </c>
    </row>
    <row r="116" ht="17.25">
      <c r="B116" s="1" t="s">
        <v>77</v>
      </c>
    </row>
    <row r="118" ht="17.25">
      <c r="B118" s="1" t="s">
        <v>3</v>
      </c>
    </row>
    <row r="120" spans="2:4" ht="17.25">
      <c r="B120" s="1" t="s">
        <v>33</v>
      </c>
      <c r="D120" s="16">
        <v>8000</v>
      </c>
    </row>
    <row r="121" spans="2:4" ht="17.25">
      <c r="B121" s="1" t="s">
        <v>10</v>
      </c>
      <c r="C121" s="1" t="s">
        <v>84</v>
      </c>
      <c r="D121" s="8">
        <v>36</v>
      </c>
    </row>
    <row r="122" spans="2:4" ht="17.25">
      <c r="B122" s="1" t="s">
        <v>11</v>
      </c>
      <c r="C122" s="2" t="s">
        <v>86</v>
      </c>
      <c r="D122" s="17">
        <v>0.015</v>
      </c>
    </row>
    <row r="123" spans="2:5" ht="17.25">
      <c r="B123" s="1" t="s">
        <v>12</v>
      </c>
      <c r="D123" s="3">
        <f>PMT(D122,D121,D120)</f>
        <v>-289.2191642873347</v>
      </c>
      <c r="E123" s="1" t="s">
        <v>78</v>
      </c>
    </row>
    <row r="125" spans="1:2" ht="17.25">
      <c r="A125" s="3"/>
      <c r="B125" s="1" t="s">
        <v>81</v>
      </c>
    </row>
    <row r="126" ht="17.25">
      <c r="B126" s="1" t="s">
        <v>83</v>
      </c>
    </row>
    <row r="127" ht="17.25">
      <c r="B127" s="1" t="s">
        <v>82</v>
      </c>
    </row>
    <row r="129" spans="1:4" ht="17.25">
      <c r="A129" s="3"/>
      <c r="B129" s="1" t="s">
        <v>33</v>
      </c>
      <c r="D129" s="16">
        <v>8000</v>
      </c>
    </row>
    <row r="130" spans="2:4" ht="17.25">
      <c r="B130" s="1" t="s">
        <v>10</v>
      </c>
      <c r="C130" s="4"/>
      <c r="D130" s="1">
        <v>15</v>
      </c>
    </row>
    <row r="131" spans="2:4" ht="17.25">
      <c r="B131" s="1" t="s">
        <v>17</v>
      </c>
      <c r="C131" s="18" t="s">
        <v>85</v>
      </c>
      <c r="D131" s="1">
        <v>0.015</v>
      </c>
    </row>
    <row r="132" spans="2:4" ht="17.25">
      <c r="B132" s="1" t="s">
        <v>12</v>
      </c>
      <c r="D132" s="3">
        <f>D123</f>
        <v>-289.2191642873347</v>
      </c>
    </row>
    <row r="133" spans="2:5" ht="17.25">
      <c r="B133" s="1" t="s">
        <v>87</v>
      </c>
      <c r="D133" s="3">
        <f>FV(D131,15,D123,D129)</f>
        <v>-5177.062586857026</v>
      </c>
      <c r="E133" s="1" t="s">
        <v>4</v>
      </c>
    </row>
    <row r="135" spans="1:2" ht="17.25">
      <c r="A135" s="1">
        <v>8</v>
      </c>
      <c r="B135" s="1" t="s">
        <v>88</v>
      </c>
    </row>
    <row r="136" ht="17.25">
      <c r="B136" s="1" t="s">
        <v>89</v>
      </c>
    </row>
    <row r="138" ht="17.25">
      <c r="C138" s="1" t="s">
        <v>5</v>
      </c>
    </row>
    <row r="139" ht="17.25">
      <c r="C139" s="1" t="s">
        <v>6</v>
      </c>
    </row>
    <row r="141" spans="3:4" ht="17.25">
      <c r="C141" s="11" t="s">
        <v>90</v>
      </c>
      <c r="D141" s="11" t="s">
        <v>12</v>
      </c>
    </row>
    <row r="142" spans="3:4" ht="17.25">
      <c r="C142" s="8">
        <v>0</v>
      </c>
      <c r="D142" s="8"/>
    </row>
    <row r="143" spans="3:4" ht="17.25">
      <c r="C143" s="8">
        <v>1</v>
      </c>
      <c r="D143" s="20">
        <v>0</v>
      </c>
    </row>
    <row r="144" spans="3:4" ht="17.25">
      <c r="C144" s="8">
        <v>2</v>
      </c>
      <c r="D144" s="21">
        <v>50</v>
      </c>
    </row>
    <row r="145" spans="3:4" ht="17.25">
      <c r="C145" s="8">
        <v>3</v>
      </c>
      <c r="D145" s="21">
        <v>100</v>
      </c>
    </row>
    <row r="146" spans="3:4" ht="17.25">
      <c r="C146" s="8">
        <v>4</v>
      </c>
      <c r="D146" s="21">
        <v>150</v>
      </c>
    </row>
    <row r="147" spans="3:4" ht="17.25">
      <c r="C147" s="8">
        <v>5</v>
      </c>
      <c r="D147" s="21">
        <v>200</v>
      </c>
    </row>
    <row r="148" spans="3:4" ht="17.25">
      <c r="C148" s="8">
        <v>6</v>
      </c>
      <c r="D148" s="21">
        <v>250</v>
      </c>
    </row>
    <row r="149" spans="3:4" ht="17.25">
      <c r="C149" s="8">
        <v>7</v>
      </c>
      <c r="D149" s="21">
        <v>300</v>
      </c>
    </row>
    <row r="150" spans="3:4" ht="17.25">
      <c r="C150" s="8">
        <v>8</v>
      </c>
      <c r="D150" s="21">
        <v>350</v>
      </c>
    </row>
    <row r="151" spans="3:4" ht="18" thickBot="1">
      <c r="C151" s="8">
        <v>9</v>
      </c>
      <c r="D151" s="21">
        <v>400</v>
      </c>
    </row>
    <row r="152" spans="3:5" ht="18" thickBot="1">
      <c r="C152" s="1" t="s">
        <v>45</v>
      </c>
      <c r="D152" s="19">
        <f>NPV(0.08,D143:D151)</f>
        <v>1090.404504171016</v>
      </c>
      <c r="E152" s="1" t="s">
        <v>91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Civil and Environmental Engineering, UAF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A. Perkins</dc:creator>
  <cp:keywords/>
  <dc:description/>
  <cp:lastModifiedBy>Bob</cp:lastModifiedBy>
  <cp:lastPrinted>2001-09-12T18:16:48Z</cp:lastPrinted>
  <dcterms:created xsi:type="dcterms:W3CDTF">2000-01-30T05:40:35Z</dcterms:created>
  <dcterms:modified xsi:type="dcterms:W3CDTF">2017-01-22T02:02:28Z</dcterms:modified>
  <cp:category/>
  <cp:version/>
  <cp:contentType/>
  <cp:contentStatus/>
</cp:coreProperties>
</file>